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B9" i="3"/>
  <c r="C8"/>
  <c r="D8" s="1"/>
  <c r="C7"/>
  <c r="D7" s="1"/>
  <c r="C6"/>
  <c r="D6" s="1"/>
  <c r="C5"/>
  <c r="D5" s="1"/>
  <c r="C4"/>
  <c r="D4" s="1"/>
  <c r="C3"/>
  <c r="C9" s="1"/>
  <c r="D53" i="1"/>
  <c r="C53"/>
  <c r="D52"/>
  <c r="C52"/>
  <c r="D51"/>
  <c r="C51"/>
  <c r="D50"/>
  <c r="C50"/>
  <c r="D49"/>
  <c r="C49"/>
  <c r="D48"/>
  <c r="D54" s="1"/>
  <c r="C48"/>
  <c r="C54" s="1"/>
  <c r="D44"/>
  <c r="C44"/>
  <c r="D43"/>
  <c r="C43"/>
  <c r="D42"/>
  <c r="C42"/>
  <c r="D41"/>
  <c r="C41"/>
  <c r="D40"/>
  <c r="C40"/>
  <c r="D39"/>
  <c r="D45" s="1"/>
  <c r="C39"/>
  <c r="C45" s="1"/>
  <c r="D35"/>
  <c r="C35"/>
  <c r="D34"/>
  <c r="C34"/>
  <c r="D33"/>
  <c r="C33"/>
  <c r="D32"/>
  <c r="C32"/>
  <c r="D31"/>
  <c r="C31"/>
  <c r="D30"/>
  <c r="D36" s="1"/>
  <c r="C30"/>
  <c r="C36" s="1"/>
  <c r="C26"/>
  <c r="D26" s="1"/>
  <c r="C25"/>
  <c r="D25" s="1"/>
  <c r="C24"/>
  <c r="D24" s="1"/>
  <c r="C23"/>
  <c r="D23" s="1"/>
  <c r="C22"/>
  <c r="D22" s="1"/>
  <c r="C21"/>
  <c r="C27" s="1"/>
  <c r="C17"/>
  <c r="D17" s="1"/>
  <c r="C16"/>
  <c r="D16" s="1"/>
  <c r="C15"/>
  <c r="D15" s="1"/>
  <c r="C14"/>
  <c r="D14" s="1"/>
  <c r="C13"/>
  <c r="D13" s="1"/>
  <c r="C12"/>
  <c r="C18" s="1"/>
  <c r="C9"/>
  <c r="I15" s="1"/>
  <c r="B9"/>
  <c r="D8"/>
  <c r="C8"/>
  <c r="D7"/>
  <c r="C7"/>
  <c r="D6"/>
  <c r="C6"/>
  <c r="D5"/>
  <c r="C5"/>
  <c r="D4"/>
  <c r="C4"/>
  <c r="D3"/>
  <c r="D9" s="1"/>
  <c r="J15" s="1"/>
  <c r="C3"/>
  <c r="D3" i="3" l="1"/>
  <c r="D9" s="1"/>
  <c r="I6" i="1"/>
  <c r="J6" s="1"/>
  <c r="J16" s="1"/>
  <c r="J17" s="1"/>
  <c r="J18" s="1"/>
  <c r="J19" s="1"/>
  <c r="I5"/>
  <c r="J5" s="1"/>
  <c r="I16" s="1"/>
  <c r="I17" s="1"/>
  <c r="I18" s="1"/>
  <c r="I19" s="1"/>
  <c r="D12"/>
  <c r="D18" s="1"/>
  <c r="D21"/>
  <c r="D27" s="1"/>
</calcChain>
</file>

<file path=xl/sharedStrings.xml><?xml version="1.0" encoding="utf-8"?>
<sst xmlns="http://schemas.openxmlformats.org/spreadsheetml/2006/main" count="135" uniqueCount="32">
  <si>
    <t>Market potential for ureteral stents in US, 2010</t>
  </si>
  <si>
    <t>Age groups</t>
  </si>
  <si>
    <t>Female population</t>
  </si>
  <si>
    <t>Market potential</t>
  </si>
  <si>
    <t>Stent market based on catherization</t>
  </si>
  <si>
    <t>Prevalence rate in female (%)</t>
  </si>
  <si>
    <t>Catherization rate</t>
  </si>
  <si>
    <t>30-39</t>
  </si>
  <si>
    <t>40-49</t>
  </si>
  <si>
    <t>50-59</t>
  </si>
  <si>
    <t>CAGR of total prevalence</t>
  </si>
  <si>
    <t>60-69</t>
  </si>
  <si>
    <t>CAGR of stent market</t>
  </si>
  <si>
    <t>70-79</t>
  </si>
  <si>
    <t>≥ 80</t>
  </si>
  <si>
    <t>Total</t>
  </si>
  <si>
    <t>Total prevalence</t>
  </si>
  <si>
    <t>Stent market</t>
  </si>
  <si>
    <t>Market potential for ureteral stents in US, 2009</t>
  </si>
  <si>
    <t>2011 (e)</t>
  </si>
  <si>
    <t>2012 (e)</t>
  </si>
  <si>
    <t>2013 (e)</t>
  </si>
  <si>
    <t>Market potential for ureteral stents in US, 2008</t>
  </si>
  <si>
    <t>2014(e)</t>
  </si>
  <si>
    <t>Market potential for ureteral stents in US, 2007</t>
  </si>
  <si>
    <t>Market potential for ureteral stents in US, 2006</t>
  </si>
  <si>
    <t>Market potential for ureteral stents in US, 2005</t>
  </si>
  <si>
    <t>Age (in years)</t>
  </si>
  <si>
    <t>Population with Urinary Incontinence (in %)</t>
  </si>
  <si>
    <t>Prevalence of Urinary Incontinence in US (women)</t>
  </si>
  <si>
    <t>Column1</t>
  </si>
  <si>
    <t xml:space="preserve"> Prevalence of Urinary Incontinece in US (Women)</t>
  </si>
</sst>
</file>

<file path=xl/styles.xml><?xml version="1.0" encoding="utf-8"?>
<styleSheet xmlns="http://schemas.openxmlformats.org/spreadsheetml/2006/main">
  <numFmts count="1">
    <numFmt numFmtId="164" formatCode="0.000%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9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0" fontId="0" fillId="0" borderId="0" xfId="0" applyFill="1"/>
    <xf numFmtId="1" fontId="2" fillId="0" borderId="0" xfId="0" applyNumberFormat="1" applyFont="1" applyFill="1"/>
    <xf numFmtId="1" fontId="0" fillId="0" borderId="0" xfId="0" applyNumberFormat="1" applyFill="1"/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1" xfId="0" applyFont="1" applyFill="1" applyBorder="1"/>
    <xf numFmtId="9" fontId="0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alignment horizontal="general" vertical="bottom" textRotation="0" wrapText="0" indent="0" relativeIndent="0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3" formatCode="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Ureteral stent</a:t>
            </a:r>
            <a:r>
              <a:rPr lang="en-US" sz="1600" baseline="0"/>
              <a:t> market forecast in US (Female)</a:t>
            </a:r>
            <a:endParaRPr lang="en-US" sz="16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41542624480647"/>
          <c:y val="0.11424988756200857"/>
          <c:w val="0.71028775887562656"/>
          <c:h val="0.74172061825605295"/>
        </c:manualLayout>
      </c:layout>
      <c:lineChart>
        <c:grouping val="standard"/>
        <c:ser>
          <c:idx val="5"/>
          <c:order val="5"/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v>total prevalance</c:v>
          </c:tx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39627363.700000003</c:v>
                </c:pt>
                <c:pt idx="2">
                  <c:v>40147948.380000003</c:v>
                </c:pt>
                <c:pt idx="3">
                  <c:v>40642280.409999996</c:v>
                </c:pt>
                <c:pt idx="4">
                  <c:v>41053950.200000003</c:v>
                </c:pt>
                <c:pt idx="5">
                  <c:v>41690891.019999996</c:v>
                </c:pt>
                <c:pt idx="6">
                  <c:v>42218801.754891202</c:v>
                </c:pt>
                <c:pt idx="7">
                  <c:v>42753397.157276794</c:v>
                </c:pt>
                <c:pt idx="8">
                  <c:v>43294761.871731237</c:v>
                </c:pt>
                <c:pt idx="9">
                  <c:v>43842981.614640571</c:v>
                </c:pt>
              </c:numCache>
            </c:numRef>
          </c:val>
        </c:ser>
        <c:ser>
          <c:idx val="7"/>
          <c:order val="7"/>
          <c:tx>
            <c:v>stent market</c:v>
          </c:tx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46081.774507000009</c:v>
                </c:pt>
                <c:pt idx="2">
                  <c:v>46813.727691200002</c:v>
                </c:pt>
                <c:pt idx="3">
                  <c:v>47499.349057200001</c:v>
                </c:pt>
                <c:pt idx="4">
                  <c:v>48203.481745999998</c:v>
                </c:pt>
                <c:pt idx="5">
                  <c:v>49191.242918299999</c:v>
                </c:pt>
                <c:pt idx="6">
                  <c:v>49972.527740231737</c:v>
                </c:pt>
                <c:pt idx="7">
                  <c:v>50766.221396272318</c:v>
                </c:pt>
                <c:pt idx="8">
                  <c:v>51572.520970967118</c:v>
                </c:pt>
                <c:pt idx="9">
                  <c:v>52391.626679076464</c:v>
                </c:pt>
              </c:numCache>
            </c:numRef>
          </c:val>
        </c:ser>
        <c:ser>
          <c:idx val="2"/>
          <c:order val="2"/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total prevalance</c:v>
          </c:tx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39627363.700000003</c:v>
                </c:pt>
                <c:pt idx="2">
                  <c:v>40147948.380000003</c:v>
                </c:pt>
                <c:pt idx="3">
                  <c:v>40642280.409999996</c:v>
                </c:pt>
                <c:pt idx="4">
                  <c:v>41053950.200000003</c:v>
                </c:pt>
                <c:pt idx="5">
                  <c:v>41690891.019999996</c:v>
                </c:pt>
                <c:pt idx="6">
                  <c:v>42218801.754891202</c:v>
                </c:pt>
                <c:pt idx="7">
                  <c:v>42753397.157276794</c:v>
                </c:pt>
                <c:pt idx="8">
                  <c:v>43294761.871731237</c:v>
                </c:pt>
                <c:pt idx="9">
                  <c:v>43842981.614640571</c:v>
                </c:pt>
              </c:numCache>
            </c:numRef>
          </c:val>
        </c:ser>
        <c:ser>
          <c:idx val="4"/>
          <c:order val="4"/>
          <c:tx>
            <c:v>stent market</c:v>
          </c:tx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46081.774507000009</c:v>
                </c:pt>
                <c:pt idx="2">
                  <c:v>46813.727691200002</c:v>
                </c:pt>
                <c:pt idx="3">
                  <c:v>47499.349057200001</c:v>
                </c:pt>
                <c:pt idx="4">
                  <c:v>48203.481745999998</c:v>
                </c:pt>
                <c:pt idx="5">
                  <c:v>49191.242918299999</c:v>
                </c:pt>
                <c:pt idx="6">
                  <c:v>49972.527740231737</c:v>
                </c:pt>
                <c:pt idx="7">
                  <c:v>50766.221396272318</c:v>
                </c:pt>
                <c:pt idx="8">
                  <c:v>51572.520970967118</c:v>
                </c:pt>
                <c:pt idx="9">
                  <c:v>52391.626679076464</c:v>
                </c:pt>
              </c:numCache>
            </c:numRef>
          </c:val>
        </c:ser>
        <c:ser>
          <c:idx val="0"/>
          <c:order val="0"/>
          <c:tx>
            <c:strRef>
              <c:f>'[2]Ureteral stent market potential'!$C$50</c:f>
              <c:strCache>
                <c:ptCount val="1"/>
                <c:pt idx="0">
                  <c:v>Total prevalence</c:v>
                </c:pt>
              </c:strCache>
            </c:strRef>
          </c:tx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potential'!$C$51:$C$59</c:f>
              <c:numCache>
                <c:formatCode>General</c:formatCode>
                <c:ptCount val="9"/>
                <c:pt idx="0">
                  <c:v>39148718.150000006</c:v>
                </c:pt>
                <c:pt idx="1">
                  <c:v>39627363.700000003</c:v>
                </c:pt>
                <c:pt idx="2">
                  <c:v>40147948.380000003</c:v>
                </c:pt>
                <c:pt idx="3">
                  <c:v>40642280.409999996</c:v>
                </c:pt>
                <c:pt idx="4">
                  <c:v>41053950.200000003</c:v>
                </c:pt>
                <c:pt idx="5">
                  <c:v>41544573.261695385</c:v>
                </c:pt>
                <c:pt idx="6">
                  <c:v>42041059.607861437</c:v>
                </c:pt>
                <c:pt idx="7">
                  <c:v>42543479.308797479</c:v>
                </c:pt>
                <c:pt idx="8">
                  <c:v>43051903.272191294</c:v>
                </c:pt>
              </c:numCache>
            </c:numRef>
          </c:val>
        </c:ser>
        <c:marker val="1"/>
        <c:axId val="79219712"/>
        <c:axId val="79561472"/>
      </c:lineChart>
      <c:lineChart>
        <c:grouping val="standard"/>
        <c:ser>
          <c:idx val="1"/>
          <c:order val="1"/>
          <c:tx>
            <c:strRef>
              <c:f>'[2]Ureteral stent market potential'!$D$50</c:f>
              <c:strCache>
                <c:ptCount val="1"/>
                <c:pt idx="0">
                  <c:v>Stent market</c:v>
                </c:pt>
              </c:strCache>
            </c:strRef>
          </c:tx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potential'!$D$51:$D$59</c:f>
              <c:numCache>
                <c:formatCode>General</c:formatCode>
                <c:ptCount val="9"/>
                <c:pt idx="0">
                  <c:v>45464.266373800005</c:v>
                </c:pt>
                <c:pt idx="1">
                  <c:v>46081.774507000009</c:v>
                </c:pt>
                <c:pt idx="2">
                  <c:v>46813.727691200002</c:v>
                </c:pt>
                <c:pt idx="3">
                  <c:v>47499.349057200001</c:v>
                </c:pt>
                <c:pt idx="4">
                  <c:v>48203.481745999998</c:v>
                </c:pt>
                <c:pt idx="5">
                  <c:v>48913.694165339773</c:v>
                </c:pt>
                <c:pt idx="6">
                  <c:v>49634.370593965068</c:v>
                </c:pt>
                <c:pt idx="7">
                  <c:v>50365.665204750563</c:v>
                </c:pt>
                <c:pt idx="8">
                  <c:v>51107.734442097535</c:v>
                </c:pt>
              </c:numCache>
            </c:numRef>
          </c:val>
        </c:ser>
        <c:marker val="1"/>
        <c:axId val="79563776"/>
        <c:axId val="79565568"/>
      </c:lineChart>
      <c:catAx>
        <c:axId val="79219712"/>
        <c:scaling>
          <c:orientation val="minMax"/>
        </c:scaling>
        <c:axPos val="b"/>
        <c:numFmt formatCode="General" sourceLinked="1"/>
        <c:tickLblPos val="nextTo"/>
        <c:crossAx val="79561472"/>
        <c:crosses val="autoZero"/>
        <c:auto val="1"/>
        <c:lblAlgn val="ctr"/>
        <c:lblOffset val="100"/>
      </c:catAx>
      <c:valAx>
        <c:axId val="79561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Total prevalence</a:t>
                </a:r>
              </a:p>
            </c:rich>
          </c:tx>
          <c:layout/>
        </c:title>
        <c:numFmt formatCode="General" sourceLinked="1"/>
        <c:tickLblPos val="nextTo"/>
        <c:crossAx val="79219712"/>
        <c:crosses val="autoZero"/>
        <c:crossBetween val="between"/>
      </c:valAx>
      <c:catAx>
        <c:axId val="79563776"/>
        <c:scaling>
          <c:orientation val="minMax"/>
        </c:scaling>
        <c:delete val="1"/>
        <c:axPos val="b"/>
        <c:tickLblPos val="nextTo"/>
        <c:crossAx val="79565568"/>
        <c:crosses val="autoZero"/>
        <c:auto val="1"/>
        <c:lblAlgn val="ctr"/>
        <c:lblOffset val="100"/>
      </c:catAx>
      <c:valAx>
        <c:axId val="7956556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Stent market</a:t>
                </a:r>
              </a:p>
            </c:rich>
          </c:tx>
          <c:layout/>
        </c:title>
        <c:numFmt formatCode="General" sourceLinked="1"/>
        <c:tickLblPos val="nextTo"/>
        <c:crossAx val="79563776"/>
        <c:crosses val="max"/>
        <c:crossBetween val="between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970298873931107"/>
          <c:y val="0.93151606688550126"/>
          <c:w val="0.68059419185504955"/>
          <c:h val="6.1663813762410147E-2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20</xdr:row>
      <xdr:rowOff>66674</xdr:rowOff>
    </xdr:from>
    <xdr:to>
      <xdr:col>16</xdr:col>
      <xdr:colOff>600075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%20female%20population%20age%20wi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tailed_calculation_workbo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nal cal"/>
      <sheetName val="Sheet3"/>
    </sheetNames>
    <sheetDataSet>
      <sheetData sheetId="0"/>
      <sheetData sheetId="1">
        <row r="10">
          <cell r="H10">
            <v>2005</v>
          </cell>
          <cell r="I10">
            <v>39148718.150000006</v>
          </cell>
          <cell r="J10">
            <v>45464.266373800005</v>
          </cell>
        </row>
        <row r="11">
          <cell r="H11">
            <v>2006</v>
          </cell>
          <cell r="I11">
            <v>39627363.700000003</v>
          </cell>
          <cell r="J11">
            <v>46081.774507000009</v>
          </cell>
        </row>
        <row r="12">
          <cell r="H12">
            <v>2007</v>
          </cell>
          <cell r="I12">
            <v>40147948.380000003</v>
          </cell>
          <cell r="J12">
            <v>46813.727691200002</v>
          </cell>
        </row>
        <row r="13">
          <cell r="H13">
            <v>2008</v>
          </cell>
          <cell r="I13">
            <v>40642280.409999996</v>
          </cell>
          <cell r="J13">
            <v>47499.349057200001</v>
          </cell>
        </row>
        <row r="14">
          <cell r="H14">
            <v>2009</v>
          </cell>
          <cell r="I14">
            <v>41053950.200000003</v>
          </cell>
          <cell r="J14">
            <v>48203.481745999998</v>
          </cell>
        </row>
        <row r="15">
          <cell r="H15">
            <v>2010</v>
          </cell>
          <cell r="I15">
            <v>41690891.019999996</v>
          </cell>
          <cell r="J15">
            <v>49191.242918299999</v>
          </cell>
        </row>
        <row r="16">
          <cell r="H16" t="str">
            <v>2011 (e)</v>
          </cell>
          <cell r="I16">
            <v>42218801.754891202</v>
          </cell>
          <cell r="J16">
            <v>49972.527740231737</v>
          </cell>
        </row>
        <row r="17">
          <cell r="H17" t="str">
            <v>2012 (e)</v>
          </cell>
          <cell r="I17">
            <v>42753397.157276794</v>
          </cell>
          <cell r="J17">
            <v>50766.221396272318</v>
          </cell>
        </row>
        <row r="18">
          <cell r="H18" t="str">
            <v>2013 (e)</v>
          </cell>
          <cell r="I18">
            <v>43294761.871731237</v>
          </cell>
          <cell r="J18">
            <v>51572.520970967118</v>
          </cell>
        </row>
        <row r="19">
          <cell r="H19" t="str">
            <v>2014(e)</v>
          </cell>
          <cell r="I19">
            <v>43842981.614640571</v>
          </cell>
          <cell r="J19">
            <v>52391.626679076464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reteral stent market potential"/>
    </sheetNames>
    <sheetDataSet>
      <sheetData sheetId="0">
        <row r="50">
          <cell r="C50" t="str">
            <v>Total prevalence</v>
          </cell>
          <cell r="D50" t="str">
            <v>Stent market</v>
          </cell>
        </row>
        <row r="51">
          <cell r="B51">
            <v>2005</v>
          </cell>
          <cell r="C51">
            <v>39148718.150000006</v>
          </cell>
          <cell r="D51">
            <v>45464.266373800005</v>
          </cell>
        </row>
        <row r="52">
          <cell r="B52">
            <v>2006</v>
          </cell>
          <cell r="C52">
            <v>39627363.700000003</v>
          </cell>
          <cell r="D52">
            <v>46081.774507000009</v>
          </cell>
        </row>
        <row r="53">
          <cell r="B53">
            <v>2007</v>
          </cell>
          <cell r="C53">
            <v>40147948.380000003</v>
          </cell>
          <cell r="D53">
            <v>46813.727691200002</v>
          </cell>
        </row>
        <row r="54">
          <cell r="B54">
            <v>2008</v>
          </cell>
          <cell r="C54">
            <v>40642280.409999996</v>
          </cell>
          <cell r="D54">
            <v>47499.349057200001</v>
          </cell>
        </row>
        <row r="55">
          <cell r="B55">
            <v>2009</v>
          </cell>
          <cell r="C55">
            <v>41053950.200000003</v>
          </cell>
          <cell r="D55">
            <v>48203.481745999998</v>
          </cell>
        </row>
        <row r="56">
          <cell r="B56" t="str">
            <v>2010 (e)</v>
          </cell>
          <cell r="C56">
            <v>41544573.261695385</v>
          </cell>
          <cell r="D56">
            <v>48913.694165339773</v>
          </cell>
        </row>
        <row r="57">
          <cell r="B57" t="str">
            <v>2011 (e)</v>
          </cell>
          <cell r="C57">
            <v>42041059.607861437</v>
          </cell>
          <cell r="D57">
            <v>49634.370593965068</v>
          </cell>
        </row>
        <row r="58">
          <cell r="B58" t="str">
            <v>2012 (e)</v>
          </cell>
          <cell r="C58">
            <v>42543479.308797479</v>
          </cell>
          <cell r="D58">
            <v>50365.665204750563</v>
          </cell>
        </row>
        <row r="59">
          <cell r="B59" t="str">
            <v>2013 (e)</v>
          </cell>
          <cell r="C59">
            <v>43051903.272191294</v>
          </cell>
          <cell r="D59">
            <v>51107.734442097535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H43:I50" totalsRowShown="0" headerRowDxfId="5">
  <autoFilter ref="H43:I50"/>
  <tableColumns count="2">
    <tableColumn id="1" name="Prevalence of Urinary Incontinence in US (women)" dataDxfId="7"/>
    <tableColumn id="2" name="Column1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53:I60" totalsRowShown="0" headerRowDxfId="4" dataDxfId="2" headerRowBorderDxfId="3">
  <tableColumns count="2">
    <tableColumn id="1" name=" Prevalence of Urinary Incontinece in US (Women)" dataDxfId="1"/>
    <tableColumn id="2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I5" sqref="I5"/>
    </sheetView>
  </sheetViews>
  <sheetFormatPr defaultRowHeight="15"/>
  <cols>
    <col min="1" max="1" width="10.42578125" bestFit="1" customWidth="1"/>
    <col min="2" max="2" width="16.28515625" bestFit="1" customWidth="1"/>
    <col min="3" max="3" width="14.42578125" bestFit="1" customWidth="1"/>
    <col min="4" max="4" width="31.7109375" bestFit="1" customWidth="1"/>
    <col min="5" max="5" width="25.7109375" bestFit="1" customWidth="1"/>
    <col min="6" max="6" width="15.7109375" bestFit="1" customWidth="1"/>
    <col min="8" max="8" width="47.5703125" customWidth="1"/>
    <col min="9" max="9" width="40.5703125" bestFit="1" customWidth="1"/>
    <col min="10" max="10" width="11.7109375" bestFit="1" customWidth="1"/>
  </cols>
  <sheetData>
    <row r="1" spans="1:10">
      <c r="A1" s="9" t="s">
        <v>0</v>
      </c>
      <c r="B1" s="9"/>
      <c r="C1" s="9"/>
      <c r="D1" s="9"/>
      <c r="E1" s="9"/>
      <c r="F1" s="9"/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10">
      <c r="A3" s="1" t="s">
        <v>7</v>
      </c>
      <c r="B3">
        <v>20103219</v>
      </c>
      <c r="C3">
        <f>B3*E3</f>
        <v>5628901.3200000003</v>
      </c>
      <c r="D3">
        <f>C3*F3</f>
        <v>2420.4275676000002</v>
      </c>
      <c r="E3" s="2">
        <v>0.28000000000000003</v>
      </c>
      <c r="F3" s="3">
        <v>4.2999999999999999E-4</v>
      </c>
    </row>
    <row r="4" spans="1:10">
      <c r="A4" s="1" t="s">
        <v>8</v>
      </c>
      <c r="B4">
        <v>21996493</v>
      </c>
      <c r="C4">
        <f t="shared" ref="C4:D8" si="0">B4*E4</f>
        <v>9018562.129999999</v>
      </c>
      <c r="D4">
        <f t="shared" si="0"/>
        <v>11092.831419899998</v>
      </c>
      <c r="E4" s="2">
        <v>0.41</v>
      </c>
      <c r="F4" s="3">
        <v>1.23E-3</v>
      </c>
    </row>
    <row r="5" spans="1:10">
      <c r="A5" s="1" t="s">
        <v>9</v>
      </c>
      <c r="B5">
        <v>21506008</v>
      </c>
      <c r="C5">
        <f t="shared" si="0"/>
        <v>10322883.84</v>
      </c>
      <c r="D5">
        <f t="shared" si="0"/>
        <v>12800.375961600001</v>
      </c>
      <c r="E5" s="2">
        <v>0.48</v>
      </c>
      <c r="F5" s="3">
        <v>1.24E-3</v>
      </c>
      <c r="H5" s="1" t="s">
        <v>10</v>
      </c>
      <c r="I5" s="1">
        <f>((I15/I10)^(1/5))-1</f>
        <v>1.2662495858818623E-2</v>
      </c>
      <c r="J5" s="1">
        <f>I5+1</f>
        <v>1.0126624958588186</v>
      </c>
    </row>
    <row r="6" spans="1:10">
      <c r="A6" s="1" t="s">
        <v>11</v>
      </c>
      <c r="B6">
        <v>15323140</v>
      </c>
      <c r="C6">
        <f t="shared" si="0"/>
        <v>7814801.4000000004</v>
      </c>
      <c r="D6">
        <f t="shared" si="0"/>
        <v>12503.682240000002</v>
      </c>
      <c r="E6" s="2">
        <v>0.51</v>
      </c>
      <c r="F6" s="3">
        <v>1.6000000000000001E-3</v>
      </c>
      <c r="H6" s="1" t="s">
        <v>12</v>
      </c>
      <c r="I6" s="1">
        <f>((J15/J10)^(1/5))-1</f>
        <v>1.5882599738928027E-2</v>
      </c>
      <c r="J6" s="1">
        <f>I6+1</f>
        <v>1.015882599738928</v>
      </c>
    </row>
    <row r="7" spans="1:10">
      <c r="A7" s="1" t="s">
        <v>13</v>
      </c>
      <c r="B7">
        <v>9169601</v>
      </c>
      <c r="C7">
        <f t="shared" si="0"/>
        <v>5043280.5500000007</v>
      </c>
      <c r="D7">
        <f t="shared" si="0"/>
        <v>8674.4425460000002</v>
      </c>
      <c r="E7" s="2">
        <v>0.55000000000000004</v>
      </c>
      <c r="F7" s="3">
        <v>1.72E-3</v>
      </c>
    </row>
    <row r="8" spans="1:10">
      <c r="A8" s="4" t="s">
        <v>14</v>
      </c>
      <c r="B8">
        <v>7152707</v>
      </c>
      <c r="C8">
        <f t="shared" si="0"/>
        <v>3862461.7800000003</v>
      </c>
      <c r="D8">
        <f t="shared" si="0"/>
        <v>1699.4831832000002</v>
      </c>
      <c r="E8" s="2">
        <v>0.54</v>
      </c>
      <c r="F8" s="3">
        <v>4.4000000000000002E-4</v>
      </c>
    </row>
    <row r="9" spans="1:10">
      <c r="A9" s="1" t="s">
        <v>15</v>
      </c>
      <c r="B9">
        <f>SUM(B3:B8)</f>
        <v>95251168</v>
      </c>
      <c r="C9">
        <f>SUM(C3:C8)</f>
        <v>41690891.019999996</v>
      </c>
      <c r="D9">
        <f>SUM(D3:D8)</f>
        <v>49191.242918299999</v>
      </c>
      <c r="H9" s="5"/>
      <c r="I9" s="6" t="s">
        <v>16</v>
      </c>
      <c r="J9" s="1" t="s">
        <v>17</v>
      </c>
    </row>
    <row r="10" spans="1:10">
      <c r="A10" s="9" t="s">
        <v>18</v>
      </c>
      <c r="B10" s="9"/>
      <c r="C10" s="9"/>
      <c r="D10" s="9"/>
      <c r="E10" s="9"/>
      <c r="F10" s="9"/>
      <c r="H10" s="5">
        <v>2005</v>
      </c>
      <c r="I10" s="7">
        <v>39148718.150000006</v>
      </c>
      <c r="J10" s="7">
        <v>45464.266373800005</v>
      </c>
    </row>
    <row r="11" spans="1:10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H11" s="5">
        <v>2006</v>
      </c>
      <c r="I11" s="7">
        <v>39627363.700000003</v>
      </c>
      <c r="J11" s="7">
        <v>46081.774507000009</v>
      </c>
    </row>
    <row r="12" spans="1:10">
      <c r="A12" s="1" t="s">
        <v>7</v>
      </c>
      <c r="B12" s="5">
        <v>20128402</v>
      </c>
      <c r="C12" s="7">
        <f t="shared" ref="C12:D17" si="1">B12*E12</f>
        <v>5635952.5600000005</v>
      </c>
      <c r="D12" s="7">
        <f t="shared" si="1"/>
        <v>2423.4596008000003</v>
      </c>
      <c r="E12" s="2">
        <v>0.28000000000000003</v>
      </c>
      <c r="F12" s="3">
        <v>4.2999999999999999E-4</v>
      </c>
      <c r="H12" s="5">
        <v>2007</v>
      </c>
      <c r="I12" s="7">
        <v>40147948.380000003</v>
      </c>
      <c r="J12" s="7">
        <v>46813.727691200002</v>
      </c>
    </row>
    <row r="13" spans="1:10">
      <c r="A13" s="1" t="s">
        <v>8</v>
      </c>
      <c r="B13" s="5">
        <v>22074384</v>
      </c>
      <c r="C13" s="7">
        <f t="shared" si="1"/>
        <v>9050497.4399999995</v>
      </c>
      <c r="D13" s="7">
        <f t="shared" si="1"/>
        <v>11132.111851199999</v>
      </c>
      <c r="E13" s="2">
        <v>0.41</v>
      </c>
      <c r="F13" s="3">
        <v>1.23E-3</v>
      </c>
      <c r="H13" s="5">
        <v>2008</v>
      </c>
      <c r="I13" s="7">
        <v>40642280.409999996</v>
      </c>
      <c r="J13" s="7">
        <v>47499.349057200001</v>
      </c>
    </row>
    <row r="14" spans="1:10">
      <c r="A14" s="1" t="s">
        <v>9</v>
      </c>
      <c r="B14" s="5">
        <v>20929761</v>
      </c>
      <c r="C14" s="7">
        <f t="shared" si="1"/>
        <v>10046285.279999999</v>
      </c>
      <c r="D14" s="7">
        <f t="shared" si="1"/>
        <v>12457.3937472</v>
      </c>
      <c r="E14" s="2">
        <v>0.48</v>
      </c>
      <c r="F14" s="3">
        <v>1.24E-3</v>
      </c>
      <c r="H14" s="5">
        <v>2009</v>
      </c>
      <c r="I14" s="7">
        <v>41053950.200000003</v>
      </c>
      <c r="J14" s="7">
        <v>48203.481745999998</v>
      </c>
    </row>
    <row r="15" spans="1:10">
      <c r="A15" s="1" t="s">
        <v>11</v>
      </c>
      <c r="B15" s="5">
        <v>14605565</v>
      </c>
      <c r="C15" s="7">
        <f t="shared" si="1"/>
        <v>7448838.1500000004</v>
      </c>
      <c r="D15" s="7">
        <f t="shared" si="1"/>
        <v>11918.14104</v>
      </c>
      <c r="E15" s="2">
        <v>0.51</v>
      </c>
      <c r="F15" s="3">
        <v>1.6000000000000001E-3</v>
      </c>
      <c r="H15" s="8">
        <v>2010</v>
      </c>
      <c r="I15" s="7">
        <f>C9</f>
        <v>41690891.019999996</v>
      </c>
      <c r="J15" s="7">
        <f>D9</f>
        <v>49191.242918299999</v>
      </c>
    </row>
    <row r="16" spans="1:10">
      <c r="A16" s="1" t="s">
        <v>13</v>
      </c>
      <c r="B16" s="5">
        <v>9046207</v>
      </c>
      <c r="C16" s="7">
        <f t="shared" si="1"/>
        <v>4975413.8500000006</v>
      </c>
      <c r="D16" s="7">
        <f t="shared" si="1"/>
        <v>8557.7118220000011</v>
      </c>
      <c r="E16" s="2">
        <v>0.55000000000000004</v>
      </c>
      <c r="F16" s="3">
        <v>1.72E-3</v>
      </c>
      <c r="H16" s="8" t="s">
        <v>19</v>
      </c>
      <c r="I16" s="7">
        <f>I15*$J$5</f>
        <v>42218801.754891202</v>
      </c>
      <c r="J16" s="7">
        <f>J15*$J$6</f>
        <v>49972.527740231737</v>
      </c>
    </row>
    <row r="17" spans="1:10">
      <c r="A17" s="4" t="s">
        <v>14</v>
      </c>
      <c r="B17" s="5">
        <v>7216598</v>
      </c>
      <c r="C17" s="7">
        <f t="shared" si="1"/>
        <v>3896962.9200000004</v>
      </c>
      <c r="D17" s="7">
        <f t="shared" si="1"/>
        <v>1714.6636848000003</v>
      </c>
      <c r="E17" s="2">
        <v>0.54</v>
      </c>
      <c r="F17" s="3">
        <v>4.4000000000000002E-4</v>
      </c>
      <c r="H17" s="8" t="s">
        <v>20</v>
      </c>
      <c r="I17" s="7">
        <f t="shared" ref="I17:I19" si="2">I16*$J$5</f>
        <v>42753397.157276794</v>
      </c>
      <c r="J17" s="7">
        <f t="shared" ref="J17:J19" si="3">J16*$J$6</f>
        <v>50766.221396272318</v>
      </c>
    </row>
    <row r="18" spans="1:10">
      <c r="A18" s="1" t="s">
        <v>15</v>
      </c>
      <c r="B18" s="5"/>
      <c r="C18" s="7">
        <f>SUM(C12:C17)</f>
        <v>41053950.200000003</v>
      </c>
      <c r="D18" s="7">
        <f>SUM(D12:D17)</f>
        <v>48203.481745999998</v>
      </c>
      <c r="E18" s="5"/>
      <c r="F18" s="5"/>
      <c r="H18" s="8" t="s">
        <v>21</v>
      </c>
      <c r="I18" s="7">
        <f t="shared" si="2"/>
        <v>43294761.871731237</v>
      </c>
      <c r="J18" s="7">
        <f t="shared" si="3"/>
        <v>51572.520970967118</v>
      </c>
    </row>
    <row r="19" spans="1:10">
      <c r="A19" s="10" t="s">
        <v>22</v>
      </c>
      <c r="B19" s="10"/>
      <c r="C19" s="10"/>
      <c r="D19" s="10"/>
      <c r="E19" s="10"/>
      <c r="F19" s="10"/>
      <c r="H19" s="8" t="s">
        <v>23</v>
      </c>
      <c r="I19" s="7">
        <f t="shared" si="2"/>
        <v>43842981.614640571</v>
      </c>
      <c r="J19" s="7">
        <f t="shared" si="3"/>
        <v>52391.626679076464</v>
      </c>
    </row>
    <row r="20" spans="1:10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</row>
    <row r="21" spans="1:10">
      <c r="A21" s="5" t="s">
        <v>7</v>
      </c>
      <c r="B21" s="5">
        <v>20063719</v>
      </c>
      <c r="C21" s="7">
        <f>B21*E21</f>
        <v>5617841.3200000003</v>
      </c>
      <c r="D21" s="7">
        <f>C21*F21</f>
        <v>2415.6717676000003</v>
      </c>
      <c r="E21" s="2">
        <v>0.28000000000000003</v>
      </c>
      <c r="F21" s="3">
        <v>4.2999999999999999E-4</v>
      </c>
    </row>
    <row r="22" spans="1:10">
      <c r="A22" s="5" t="s">
        <v>8</v>
      </c>
      <c r="B22" s="5">
        <v>22327592</v>
      </c>
      <c r="C22" s="7">
        <f t="shared" ref="C22:D26" si="4">B22*E22</f>
        <v>9154312.7199999988</v>
      </c>
      <c r="D22" s="7">
        <f t="shared" si="4"/>
        <v>11259.804645599997</v>
      </c>
      <c r="E22" s="2">
        <v>0.41</v>
      </c>
      <c r="F22" s="3">
        <v>1.23E-3</v>
      </c>
    </row>
    <row r="23" spans="1:10">
      <c r="A23" s="5" t="s">
        <v>9</v>
      </c>
      <c r="B23" s="5">
        <v>20522363</v>
      </c>
      <c r="C23" s="7">
        <f t="shared" si="4"/>
        <v>9850734.2400000002</v>
      </c>
      <c r="D23" s="7">
        <f t="shared" si="4"/>
        <v>12214.910457600001</v>
      </c>
      <c r="E23" s="2">
        <v>0.48</v>
      </c>
      <c r="F23" s="3">
        <v>1.24E-3</v>
      </c>
    </row>
    <row r="24" spans="1:10">
      <c r="A24" s="5" t="s">
        <v>11</v>
      </c>
      <c r="B24" s="5">
        <v>13909277</v>
      </c>
      <c r="C24" s="7">
        <f t="shared" si="4"/>
        <v>7093731.2700000005</v>
      </c>
      <c r="D24" s="7">
        <f t="shared" si="4"/>
        <v>11349.970032000001</v>
      </c>
      <c r="E24" s="2">
        <v>0.51</v>
      </c>
      <c r="F24" s="3">
        <v>1.6000000000000001E-3</v>
      </c>
    </row>
    <row r="25" spans="1:10">
      <c r="A25" s="5" t="s">
        <v>13</v>
      </c>
      <c r="B25" s="5">
        <v>8993894</v>
      </c>
      <c r="C25" s="7">
        <f t="shared" si="4"/>
        <v>4946641.7</v>
      </c>
      <c r="D25" s="7">
        <f t="shared" si="4"/>
        <v>8508.2237239999995</v>
      </c>
      <c r="E25" s="2">
        <v>0.55000000000000004</v>
      </c>
      <c r="F25" s="3">
        <v>1.72E-3</v>
      </c>
    </row>
    <row r="26" spans="1:10">
      <c r="A26" s="4" t="s">
        <v>14</v>
      </c>
      <c r="B26" s="5">
        <v>7368554</v>
      </c>
      <c r="C26" s="7">
        <f t="shared" si="4"/>
        <v>3979019.16</v>
      </c>
      <c r="D26" s="7">
        <f>C26*F26</f>
        <v>1750.7684304000002</v>
      </c>
      <c r="E26" s="2">
        <v>0.54</v>
      </c>
      <c r="F26" s="3">
        <v>4.4000000000000002E-4</v>
      </c>
    </row>
    <row r="27" spans="1:10">
      <c r="A27" s="1" t="s">
        <v>15</v>
      </c>
      <c r="B27" s="5"/>
      <c r="C27" s="7">
        <f>SUM(C21:C26)</f>
        <v>40642280.409999996</v>
      </c>
      <c r="D27" s="7">
        <f>SUM(D21:D26)</f>
        <v>47499.349057200001</v>
      </c>
      <c r="E27" s="5"/>
      <c r="F27" s="5"/>
    </row>
    <row r="28" spans="1:10">
      <c r="A28" s="10" t="s">
        <v>24</v>
      </c>
      <c r="B28" s="10"/>
      <c r="C28" s="10"/>
      <c r="D28" s="10"/>
      <c r="E28" s="10"/>
      <c r="F28" s="10"/>
    </row>
    <row r="29" spans="1:10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</row>
    <row r="30" spans="1:10">
      <c r="A30" s="5" t="s">
        <v>7</v>
      </c>
      <c r="B30" s="5">
        <v>20082107</v>
      </c>
      <c r="C30" s="7">
        <f>B30*E30</f>
        <v>5622989.9600000009</v>
      </c>
      <c r="D30" s="7">
        <f>C30*F30</f>
        <v>2417.8856828000003</v>
      </c>
      <c r="E30" s="2">
        <v>0.28000000000000003</v>
      </c>
      <c r="F30" s="3">
        <v>4.2999999999999999E-4</v>
      </c>
    </row>
    <row r="31" spans="1:10">
      <c r="A31" s="5" t="s">
        <v>8</v>
      </c>
      <c r="B31" s="5">
        <v>22564496</v>
      </c>
      <c r="C31" s="7">
        <f t="shared" ref="C31:D35" si="5">B31*E31</f>
        <v>9251443.3599999994</v>
      </c>
      <c r="D31" s="7">
        <f t="shared" si="5"/>
        <v>11379.2753328</v>
      </c>
      <c r="E31" s="2">
        <v>0.41</v>
      </c>
      <c r="F31" s="3">
        <v>1.23E-3</v>
      </c>
    </row>
    <row r="32" spans="1:10">
      <c r="A32" s="5" t="s">
        <v>9</v>
      </c>
      <c r="B32" s="5">
        <v>20115964</v>
      </c>
      <c r="C32" s="7">
        <f t="shared" si="5"/>
        <v>9655662.7199999988</v>
      </c>
      <c r="D32" s="7">
        <f t="shared" si="5"/>
        <v>11973.021772799999</v>
      </c>
      <c r="E32" s="2">
        <v>0.48</v>
      </c>
      <c r="F32" s="3">
        <v>1.24E-3</v>
      </c>
    </row>
    <row r="33" spans="1:9">
      <c r="A33" s="5" t="s">
        <v>11</v>
      </c>
      <c r="B33" s="5">
        <v>13286877</v>
      </c>
      <c r="C33" s="7">
        <f t="shared" si="5"/>
        <v>6776307.2700000005</v>
      </c>
      <c r="D33" s="7">
        <f t="shared" si="5"/>
        <v>10842.091632000001</v>
      </c>
      <c r="E33" s="2">
        <v>0.51</v>
      </c>
      <c r="F33" s="3">
        <v>1.6000000000000001E-3</v>
      </c>
    </row>
    <row r="34" spans="1:9">
      <c r="A34" s="5" t="s">
        <v>13</v>
      </c>
      <c r="B34" s="5">
        <v>8964735</v>
      </c>
      <c r="C34" s="7">
        <f t="shared" si="5"/>
        <v>4930604.25</v>
      </c>
      <c r="D34" s="7">
        <f t="shared" si="5"/>
        <v>8480.6393100000005</v>
      </c>
      <c r="E34" s="2">
        <v>0.55000000000000004</v>
      </c>
      <c r="F34" s="3">
        <v>1.72E-3</v>
      </c>
    </row>
    <row r="35" spans="1:9">
      <c r="A35" s="4" t="s">
        <v>14</v>
      </c>
      <c r="B35" s="5">
        <v>7242483</v>
      </c>
      <c r="C35" s="7">
        <f t="shared" si="5"/>
        <v>3910940.8200000003</v>
      </c>
      <c r="D35" s="7">
        <f t="shared" si="5"/>
        <v>1720.8139608000001</v>
      </c>
      <c r="E35" s="2">
        <v>0.54</v>
      </c>
      <c r="F35" s="3">
        <v>4.4000000000000002E-4</v>
      </c>
    </row>
    <row r="36" spans="1:9">
      <c r="A36" s="1" t="s">
        <v>15</v>
      </c>
      <c r="B36" s="5"/>
      <c r="C36" s="7">
        <f>SUM(C30:C35)</f>
        <v>40147948.380000003</v>
      </c>
      <c r="D36" s="7">
        <f>SUM(D30:D35)</f>
        <v>46813.727691200002</v>
      </c>
      <c r="E36" s="5"/>
      <c r="F36" s="5"/>
    </row>
    <row r="37" spans="1:9">
      <c r="A37" s="10" t="s">
        <v>25</v>
      </c>
      <c r="B37" s="10"/>
      <c r="C37" s="10"/>
      <c r="D37" s="10"/>
      <c r="E37" s="10"/>
      <c r="F37" s="10"/>
    </row>
    <row r="38" spans="1:9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</row>
    <row r="39" spans="1:9">
      <c r="A39" s="5" t="s">
        <v>7</v>
      </c>
      <c r="B39" s="5">
        <v>20128377</v>
      </c>
      <c r="C39" s="7">
        <f>B39*E39</f>
        <v>5635945.5600000005</v>
      </c>
      <c r="D39" s="7">
        <f>C39*F39</f>
        <v>2423.4565908</v>
      </c>
      <c r="E39" s="2">
        <v>0.28000000000000003</v>
      </c>
      <c r="F39" s="3">
        <v>4.2999999999999999E-4</v>
      </c>
    </row>
    <row r="40" spans="1:9">
      <c r="A40" s="5" t="s">
        <v>8</v>
      </c>
      <c r="B40" s="5">
        <v>22761210</v>
      </c>
      <c r="C40" s="7">
        <f t="shared" ref="C40:D44" si="6">B40*E40</f>
        <v>9332096.0999999996</v>
      </c>
      <c r="D40" s="7">
        <f t="shared" si="6"/>
        <v>11478.478202999999</v>
      </c>
      <c r="E40" s="2">
        <v>0.41</v>
      </c>
      <c r="F40" s="3">
        <v>1.23E-3</v>
      </c>
    </row>
    <row r="41" spans="1:9">
      <c r="A41" s="5" t="s">
        <v>9</v>
      </c>
      <c r="B41" s="5">
        <v>19810839</v>
      </c>
      <c r="C41" s="7">
        <f t="shared" si="6"/>
        <v>9509202.7199999988</v>
      </c>
      <c r="D41" s="7">
        <f t="shared" si="6"/>
        <v>11791.411372799999</v>
      </c>
      <c r="E41" s="2">
        <v>0.48</v>
      </c>
      <c r="F41" s="3">
        <v>1.24E-3</v>
      </c>
    </row>
    <row r="42" spans="1:9">
      <c r="A42" s="5" t="s">
        <v>11</v>
      </c>
      <c r="B42" s="5">
        <v>12510361</v>
      </c>
      <c r="C42" s="7">
        <f t="shared" si="6"/>
        <v>6380284.1100000003</v>
      </c>
      <c r="D42" s="7">
        <f t="shared" si="6"/>
        <v>10208.454576000002</v>
      </c>
      <c r="E42" s="2">
        <v>0.51</v>
      </c>
      <c r="F42" s="3">
        <v>1.6000000000000001E-3</v>
      </c>
    </row>
    <row r="43" spans="1:9">
      <c r="A43" s="5" t="s">
        <v>13</v>
      </c>
      <c r="B43" s="5">
        <v>8979043</v>
      </c>
      <c r="C43" s="7">
        <f t="shared" si="6"/>
        <v>4938473.6500000004</v>
      </c>
      <c r="D43" s="7">
        <f t="shared" si="6"/>
        <v>8494.1746780000012</v>
      </c>
      <c r="E43" s="2">
        <v>0.55000000000000004</v>
      </c>
      <c r="F43" s="3">
        <v>1.72E-3</v>
      </c>
      <c r="H43" s="11" t="s">
        <v>29</v>
      </c>
      <c r="I43" s="11" t="s">
        <v>30</v>
      </c>
    </row>
    <row r="44" spans="1:9">
      <c r="A44" s="4" t="s">
        <v>14</v>
      </c>
      <c r="B44" s="5">
        <v>7095114</v>
      </c>
      <c r="C44" s="7">
        <f t="shared" si="6"/>
        <v>3831361.56</v>
      </c>
      <c r="D44" s="7">
        <f t="shared" si="6"/>
        <v>1685.7990864000001</v>
      </c>
      <c r="E44" s="2">
        <v>0.54</v>
      </c>
      <c r="F44" s="3">
        <v>4.4000000000000002E-4</v>
      </c>
      <c r="H44" t="s">
        <v>27</v>
      </c>
      <c r="I44" t="s">
        <v>28</v>
      </c>
    </row>
    <row r="45" spans="1:9">
      <c r="A45" s="1" t="s">
        <v>15</v>
      </c>
      <c r="B45" s="5"/>
      <c r="C45" s="7">
        <f>SUM(C39:C44)</f>
        <v>39627363.700000003</v>
      </c>
      <c r="D45" s="7">
        <f>SUM(D39:D44)</f>
        <v>46081.774507000009</v>
      </c>
      <c r="E45" s="5"/>
      <c r="F45" s="5"/>
      <c r="H45" s="5" t="s">
        <v>7</v>
      </c>
      <c r="I45" s="2">
        <v>0.28000000000000003</v>
      </c>
    </row>
    <row r="46" spans="1:9">
      <c r="A46" s="10" t="s">
        <v>26</v>
      </c>
      <c r="B46" s="10"/>
      <c r="C46" s="10"/>
      <c r="D46" s="10"/>
      <c r="E46" s="10"/>
      <c r="F46" s="10"/>
      <c r="H46" s="5" t="s">
        <v>8</v>
      </c>
      <c r="I46" s="2">
        <v>0.41</v>
      </c>
    </row>
    <row r="47" spans="1:9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H47" s="5" t="s">
        <v>9</v>
      </c>
      <c r="I47" s="2">
        <v>0.48</v>
      </c>
    </row>
    <row r="48" spans="1:9">
      <c r="A48" s="5" t="s">
        <v>7</v>
      </c>
      <c r="B48" s="5">
        <v>20285638</v>
      </c>
      <c r="C48" s="7">
        <f>B48*E48</f>
        <v>5679978.6400000006</v>
      </c>
      <c r="D48" s="7">
        <f>C48*F48</f>
        <v>2442.3908152000004</v>
      </c>
      <c r="E48" s="2">
        <v>0.28000000000000003</v>
      </c>
      <c r="F48" s="3">
        <v>4.2999999999999999E-4</v>
      </c>
      <c r="H48" s="5" t="s">
        <v>11</v>
      </c>
      <c r="I48" s="2">
        <v>0.51</v>
      </c>
    </row>
    <row r="49" spans="1:9">
      <c r="A49" s="5" t="s">
        <v>8</v>
      </c>
      <c r="B49" s="5">
        <v>22831922</v>
      </c>
      <c r="C49" s="7">
        <f t="shared" ref="C49:D53" si="7">B49*E49</f>
        <v>9361088.0199999996</v>
      </c>
      <c r="D49" s="7">
        <f t="shared" si="7"/>
        <v>11514.138264599998</v>
      </c>
      <c r="E49" s="2">
        <v>0.41</v>
      </c>
      <c r="F49" s="3">
        <v>1.23E-3</v>
      </c>
      <c r="H49" s="5" t="s">
        <v>13</v>
      </c>
      <c r="I49" s="2">
        <v>0.55000000000000004</v>
      </c>
    </row>
    <row r="50" spans="1:9">
      <c r="A50" s="5" t="s">
        <v>9</v>
      </c>
      <c r="B50" s="5">
        <v>19126769</v>
      </c>
      <c r="C50" s="7">
        <f t="shared" si="7"/>
        <v>9180849.1199999992</v>
      </c>
      <c r="D50" s="7">
        <f t="shared" si="7"/>
        <v>11384.252908799999</v>
      </c>
      <c r="E50" s="2">
        <v>0.48</v>
      </c>
      <c r="F50" s="3">
        <v>1.24E-3</v>
      </c>
      <c r="H50" s="4" t="s">
        <v>14</v>
      </c>
      <c r="I50" s="2">
        <v>0.54</v>
      </c>
    </row>
    <row r="51" spans="1:9">
      <c r="A51" s="5" t="s">
        <v>11</v>
      </c>
      <c r="B51" s="5">
        <v>12203324</v>
      </c>
      <c r="C51" s="7">
        <f t="shared" si="7"/>
        <v>6223695.2400000002</v>
      </c>
      <c r="D51" s="7">
        <f t="shared" si="7"/>
        <v>9957.9123840000011</v>
      </c>
      <c r="E51" s="2">
        <v>0.51</v>
      </c>
      <c r="F51" s="3">
        <v>1.6000000000000001E-3</v>
      </c>
      <c r="I51" s="5"/>
    </row>
    <row r="52" spans="1:9">
      <c r="A52" s="5" t="s">
        <v>13</v>
      </c>
      <c r="B52" s="5">
        <v>9000291</v>
      </c>
      <c r="C52" s="7">
        <f t="shared" si="7"/>
        <v>4950160.0500000007</v>
      </c>
      <c r="D52" s="7">
        <f t="shared" si="7"/>
        <v>8514.2752860000019</v>
      </c>
      <c r="E52" s="2">
        <v>0.55000000000000004</v>
      </c>
      <c r="F52" s="3">
        <v>1.72E-3</v>
      </c>
    </row>
    <row r="53" spans="1:9">
      <c r="A53" s="4" t="s">
        <v>14</v>
      </c>
      <c r="B53" s="5">
        <v>6949902</v>
      </c>
      <c r="C53" s="7">
        <f t="shared" si="7"/>
        <v>3752947.08</v>
      </c>
      <c r="D53" s="7">
        <f t="shared" si="7"/>
        <v>1651.2967152000001</v>
      </c>
      <c r="E53" s="2">
        <v>0.54</v>
      </c>
      <c r="F53" s="3">
        <v>4.4000000000000002E-4</v>
      </c>
      <c r="H53" s="12" t="s">
        <v>31</v>
      </c>
      <c r="I53" s="12" t="s">
        <v>30</v>
      </c>
    </row>
    <row r="54" spans="1:9">
      <c r="A54" s="1" t="s">
        <v>15</v>
      </c>
      <c r="B54" s="5"/>
      <c r="C54" s="7">
        <f>SUM(C48:C53)</f>
        <v>39148718.150000006</v>
      </c>
      <c r="D54" s="7">
        <f>SUM(D48:D53)</f>
        <v>45464.266373800005</v>
      </c>
      <c r="E54" s="5"/>
      <c r="F54" s="5"/>
      <c r="H54" s="16" t="s">
        <v>27</v>
      </c>
      <c r="I54" s="16" t="s">
        <v>28</v>
      </c>
    </row>
    <row r="55" spans="1:9">
      <c r="H55" s="13" t="s">
        <v>7</v>
      </c>
      <c r="I55" s="14">
        <v>0.28000000000000003</v>
      </c>
    </row>
    <row r="56" spans="1:9">
      <c r="H56" s="13" t="s">
        <v>8</v>
      </c>
      <c r="I56" s="14">
        <v>0.41</v>
      </c>
    </row>
    <row r="57" spans="1:9">
      <c r="H57" s="13" t="s">
        <v>9</v>
      </c>
      <c r="I57" s="14">
        <v>0.48</v>
      </c>
    </row>
    <row r="58" spans="1:9">
      <c r="H58" s="13" t="s">
        <v>11</v>
      </c>
      <c r="I58" s="14">
        <v>0.51</v>
      </c>
    </row>
    <row r="59" spans="1:9">
      <c r="H59" s="13" t="s">
        <v>13</v>
      </c>
      <c r="I59" s="14">
        <v>0.55000000000000004</v>
      </c>
    </row>
    <row r="60" spans="1:9">
      <c r="H60" s="15" t="s">
        <v>14</v>
      </c>
      <c r="I60" s="14">
        <v>0.54</v>
      </c>
    </row>
  </sheetData>
  <mergeCells count="6">
    <mergeCell ref="A46:F46"/>
    <mergeCell ref="A1:F1"/>
    <mergeCell ref="A10:F10"/>
    <mergeCell ref="A19:F19"/>
    <mergeCell ref="A28:F28"/>
    <mergeCell ref="A37:F37"/>
  </mergeCells>
  <pageMargins left="0.7" right="0.7" top="0.75" bottom="0.75" header="0.3" footer="0.3"/>
  <pageSetup orientation="portrait" horizontalDpi="300" verticalDpi="30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sqref="A1:B8"/>
    </sheetView>
  </sheetViews>
  <sheetFormatPr defaultRowHeight="15"/>
  <cols>
    <col min="1" max="1" width="13.85546875" customWidth="1"/>
    <col min="2" max="2" width="40.28515625" customWidth="1"/>
  </cols>
  <sheetData>
    <row r="1" spans="1:2">
      <c r="A1" s="17" t="s">
        <v>31</v>
      </c>
      <c r="B1" s="17"/>
    </row>
    <row r="2" spans="1:2">
      <c r="A2" s="16" t="s">
        <v>27</v>
      </c>
      <c r="B2" s="16" t="s">
        <v>28</v>
      </c>
    </row>
    <row r="3" spans="1:2">
      <c r="A3" s="13" t="s">
        <v>7</v>
      </c>
      <c r="B3" s="14">
        <v>0.28000000000000003</v>
      </c>
    </row>
    <row r="4" spans="1:2">
      <c r="A4" s="13" t="s">
        <v>8</v>
      </c>
      <c r="B4" s="14">
        <v>0.41</v>
      </c>
    </row>
    <row r="5" spans="1:2">
      <c r="A5" s="13" t="s">
        <v>9</v>
      </c>
      <c r="B5" s="14">
        <v>0.48</v>
      </c>
    </row>
    <row r="6" spans="1:2">
      <c r="A6" s="13" t="s">
        <v>11</v>
      </c>
      <c r="B6" s="14">
        <v>0.51</v>
      </c>
    </row>
    <row r="7" spans="1:2">
      <c r="A7" s="13" t="s">
        <v>13</v>
      </c>
      <c r="B7" s="14">
        <v>0.55000000000000004</v>
      </c>
    </row>
    <row r="8" spans="1:2">
      <c r="A8" s="15" t="s">
        <v>14</v>
      </c>
      <c r="B8" s="14">
        <v>0.54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9"/>
    </sheetView>
  </sheetViews>
  <sheetFormatPr defaultRowHeight="15"/>
  <cols>
    <col min="1" max="1" width="5.7109375" customWidth="1"/>
    <col min="2" max="2" width="9.7109375" customWidth="1"/>
    <col min="3" max="3" width="10.5703125" customWidth="1"/>
    <col min="4" max="4" width="17.42578125" customWidth="1"/>
    <col min="5" max="5" width="12.28515625" customWidth="1"/>
    <col min="6" max="6" width="12" customWidth="1"/>
  </cols>
  <sheetData>
    <row r="1" spans="1:6">
      <c r="A1" s="18" t="s">
        <v>0</v>
      </c>
      <c r="B1" s="18"/>
      <c r="C1" s="18"/>
      <c r="D1" s="18"/>
      <c r="E1" s="18"/>
      <c r="F1" s="18"/>
    </row>
    <row r="2" spans="1:6" ht="3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6">
      <c r="A3" s="19" t="s">
        <v>7</v>
      </c>
      <c r="B3" s="20">
        <v>20103219</v>
      </c>
      <c r="C3" s="20">
        <f>B3*E3</f>
        <v>5628901.3200000003</v>
      </c>
      <c r="D3" s="20">
        <f>C3*F3</f>
        <v>2420.4275676000002</v>
      </c>
      <c r="E3" s="21">
        <v>0.28000000000000003</v>
      </c>
      <c r="F3" s="22">
        <v>4.2999999999999999E-4</v>
      </c>
    </row>
    <row r="4" spans="1:6">
      <c r="A4" s="19" t="s">
        <v>8</v>
      </c>
      <c r="B4" s="20">
        <v>21996493</v>
      </c>
      <c r="C4" s="20">
        <f t="shared" ref="C4:D8" si="0">B4*E4</f>
        <v>9018562.129999999</v>
      </c>
      <c r="D4" s="20">
        <f t="shared" si="0"/>
        <v>11092.831419899998</v>
      </c>
      <c r="E4" s="21">
        <v>0.41</v>
      </c>
      <c r="F4" s="22">
        <v>1.23E-3</v>
      </c>
    </row>
    <row r="5" spans="1:6">
      <c r="A5" s="19" t="s">
        <v>9</v>
      </c>
      <c r="B5" s="20">
        <v>21506008</v>
      </c>
      <c r="C5" s="20">
        <f t="shared" si="0"/>
        <v>10322883.84</v>
      </c>
      <c r="D5" s="20">
        <f t="shared" si="0"/>
        <v>12800.375961600001</v>
      </c>
      <c r="E5" s="21">
        <v>0.48</v>
      </c>
      <c r="F5" s="22">
        <v>1.24E-3</v>
      </c>
    </row>
    <row r="6" spans="1:6">
      <c r="A6" s="19" t="s">
        <v>11</v>
      </c>
      <c r="B6" s="20">
        <v>15323140</v>
      </c>
      <c r="C6" s="20">
        <f t="shared" si="0"/>
        <v>7814801.4000000004</v>
      </c>
      <c r="D6" s="20">
        <f t="shared" si="0"/>
        <v>12503.682240000002</v>
      </c>
      <c r="E6" s="21">
        <v>0.51</v>
      </c>
      <c r="F6" s="22">
        <v>1.6000000000000001E-3</v>
      </c>
    </row>
    <row r="7" spans="1:6">
      <c r="A7" s="19" t="s">
        <v>13</v>
      </c>
      <c r="B7" s="20">
        <v>9169601</v>
      </c>
      <c r="C7" s="20">
        <f t="shared" si="0"/>
        <v>5043280.5500000007</v>
      </c>
      <c r="D7" s="20">
        <f t="shared" si="0"/>
        <v>8674.4425460000002</v>
      </c>
      <c r="E7" s="21">
        <v>0.55000000000000004</v>
      </c>
      <c r="F7" s="22">
        <v>1.72E-3</v>
      </c>
    </row>
    <row r="8" spans="1:6">
      <c r="A8" s="23" t="s">
        <v>14</v>
      </c>
      <c r="B8" s="20">
        <v>7152707</v>
      </c>
      <c r="C8" s="20">
        <f t="shared" si="0"/>
        <v>3862461.7800000003</v>
      </c>
      <c r="D8" s="20">
        <f t="shared" si="0"/>
        <v>1699.4831832000002</v>
      </c>
      <c r="E8" s="21">
        <v>0.54</v>
      </c>
      <c r="F8" s="22">
        <v>4.4000000000000002E-4</v>
      </c>
    </row>
    <row r="9" spans="1:6">
      <c r="A9" s="19" t="s">
        <v>15</v>
      </c>
      <c r="B9" s="20">
        <f>SUM(B3:B8)</f>
        <v>95251168</v>
      </c>
      <c r="C9" s="20">
        <f>SUM(C3:C8)</f>
        <v>41690891.019999996</v>
      </c>
      <c r="D9" s="20">
        <f>SUM(D3:D8)</f>
        <v>49191.242918299999</v>
      </c>
      <c r="E9" s="20"/>
      <c r="F9" s="20"/>
    </row>
    <row r="10" spans="1:6">
      <c r="A10" s="11"/>
      <c r="B10" s="11"/>
      <c r="C10" s="11"/>
      <c r="D10" s="11"/>
      <c r="E10" s="11"/>
      <c r="F10" s="1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Dolcera</dc:creator>
  <cp:lastModifiedBy>Dolcera</cp:lastModifiedBy>
  <dcterms:created xsi:type="dcterms:W3CDTF">2011-05-30T09:55:27Z</dcterms:created>
  <dcterms:modified xsi:type="dcterms:W3CDTF">2011-05-30T11:51:20Z</dcterms:modified>
</cp:coreProperties>
</file>